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arin\OneDrive - Kal Tire\1 M MARIN\BIENESTAR\2021\QUINQUENIOS\"/>
    </mc:Choice>
  </mc:AlternateContent>
  <bookViews>
    <workbookView xWindow="0" yWindow="0" windowWidth="20490" windowHeight="7455" activeTab="1"/>
  </bookViews>
  <sheets>
    <sheet name="Tablas" sheetId="10" r:id="rId1"/>
    <sheet name="Quinquenios 2021-2022" sheetId="7" r:id="rId2"/>
    <sheet name="Hoja1" sheetId="8" state="hidden" r:id="rId3"/>
  </sheets>
  <definedNames>
    <definedName name="_xlnm._FilterDatabase" localSheetId="1" hidden="1">'Quinquenios 2021-2022'!$A$2:$K$13</definedName>
  </definedNames>
  <calcPr calcId="152511"/>
  <pivotCaches>
    <pivotCache cacheId="6" r:id="rId4"/>
    <pivotCache cacheId="7" r:id="rId5"/>
    <pivotCache cacheId="8" r:id="rId6"/>
    <pivotCache cacheId="9" r:id="rId7"/>
  </pivotCaches>
</workbook>
</file>

<file path=xl/calcChain.xml><?xml version="1.0" encoding="utf-8"?>
<calcChain xmlns="http://schemas.openxmlformats.org/spreadsheetml/2006/main">
  <c r="K43" i="7" l="1"/>
  <c r="K34" i="7"/>
  <c r="K13" i="7" l="1"/>
  <c r="K46" i="7" s="1"/>
  <c r="J12" i="7"/>
  <c r="J33" i="7"/>
  <c r="J29" i="7" l="1"/>
  <c r="J27" i="7"/>
  <c r="J28" i="7"/>
  <c r="J30" i="7"/>
  <c r="J31" i="7"/>
  <c r="J32" i="7"/>
  <c r="J26" i="7"/>
  <c r="J11" i="7"/>
  <c r="J10" i="7"/>
  <c r="J9" i="7" l="1"/>
  <c r="J7" i="7" l="1"/>
  <c r="J8" i="7"/>
  <c r="J19" i="7" l="1"/>
  <c r="J20" i="7"/>
  <c r="J21" i="7"/>
  <c r="J22" i="7"/>
  <c r="J23" i="7"/>
  <c r="J24" i="7"/>
  <c r="J25" i="7"/>
  <c r="J3" i="7"/>
  <c r="J18" i="7"/>
  <c r="J4" i="7"/>
  <c r="J5" i="7"/>
  <c r="J6" i="7"/>
  <c r="G1" i="7"/>
  <c r="G39" i="7" l="1"/>
  <c r="G40" i="7"/>
  <c r="G42" i="7"/>
  <c r="G41" i="7"/>
  <c r="G33" i="7"/>
  <c r="G12" i="7"/>
  <c r="G26" i="7"/>
  <c r="G30" i="7"/>
  <c r="G29" i="7"/>
  <c r="G27" i="7"/>
  <c r="G31" i="7"/>
  <c r="G28" i="7"/>
  <c r="G32" i="7"/>
  <c r="G10" i="7"/>
  <c r="G11" i="7"/>
  <c r="G8" i="7"/>
  <c r="G9" i="7"/>
  <c r="G7" i="7"/>
  <c r="G3" i="7"/>
  <c r="G21" i="7"/>
  <c r="G22" i="7"/>
  <c r="G25" i="7"/>
  <c r="G24" i="7"/>
  <c r="G20" i="7"/>
  <c r="G23" i="7"/>
  <c r="G19" i="7"/>
  <c r="G18" i="7"/>
  <c r="G5" i="7"/>
  <c r="G6" i="7"/>
  <c r="G4" i="7"/>
</calcChain>
</file>

<file path=xl/sharedStrings.xml><?xml version="1.0" encoding="utf-8"?>
<sst xmlns="http://schemas.openxmlformats.org/spreadsheetml/2006/main" count="176" uniqueCount="84">
  <si>
    <t>SUPERVISOR DE PROYECTO</t>
  </si>
  <si>
    <t>MECANICO DE LLANTAS III</t>
  </si>
  <si>
    <t>TECNICO REPARADOR OTR I</t>
  </si>
  <si>
    <t>DRUMMOND</t>
  </si>
  <si>
    <t xml:space="preserve">TIEMPO DE SERVICIOS </t>
  </si>
  <si>
    <t>QUINQUENIOS</t>
  </si>
  <si>
    <t>Total general</t>
  </si>
  <si>
    <t>AÑO ANIVERSARIO</t>
  </si>
  <si>
    <t>VALOR QUINQUENIO</t>
  </si>
  <si>
    <t>MECANICO DE LLANTAS COMERCIAL III</t>
  </si>
  <si>
    <t>AÑO DE INGRESO</t>
  </si>
  <si>
    <t>Etiquetas de fila</t>
  </si>
  <si>
    <t>Suma de VALOR QUINQUENIO</t>
  </si>
  <si>
    <t>MAYAGUEZ</t>
  </si>
  <si>
    <t>REPRESENTANTE TECNICO COMERCIAL</t>
  </si>
  <si>
    <t>GERENTE DE PROYECTO</t>
  </si>
  <si>
    <t>TOTAL</t>
  </si>
  <si>
    <t>CUELLO MAESTRE YOHAN DAVID</t>
  </si>
  <si>
    <t>DELGADO AREVALO HECTOR ANDRES</t>
  </si>
  <si>
    <t>REPARADOR DE LLANTAS AG</t>
  </si>
  <si>
    <t>LOPEZ GARCIA DANIEL ALBERTO</t>
  </si>
  <si>
    <t>TORRES RIOS RODOLFO ANDRES</t>
  </si>
  <si>
    <t>FINANCIERA &amp; IT</t>
  </si>
  <si>
    <t>JEFE CONTABLE E IMPUESTOS</t>
  </si>
  <si>
    <t>CARGO</t>
  </si>
  <si>
    <t>FECHA DE INGRESO</t>
  </si>
  <si>
    <t>CENTRO DE COSTO</t>
  </si>
  <si>
    <t>NOMBRE</t>
  </si>
  <si>
    <t>CEDULA</t>
  </si>
  <si>
    <t>CASTRO CARO RICARDO</t>
  </si>
  <si>
    <t>MECANICO DE LLANTAS II</t>
  </si>
  <si>
    <t>DE LA CRUZ BELENO LUIS EDUARDO</t>
  </si>
  <si>
    <t>SERVITECA</t>
  </si>
  <si>
    <t>MARTINEZ LOPEZ JUAN CARLOS</t>
  </si>
  <si>
    <t>MATOS GALLARDO ALIXANDRO</t>
  </si>
  <si>
    <t>LOGISTICA Y SERVICIOS</t>
  </si>
  <si>
    <t>MENSAJERO</t>
  </si>
  <si>
    <t>MOLINA TILANO OSCAR DANIEL</t>
  </si>
  <si>
    <t>COMERCIAL ANTIOQUIA</t>
  </si>
  <si>
    <t>PEREZ TORRADO ALEXANDER</t>
  </si>
  <si>
    <t>SOLERA COGOLLO CARMELO</t>
  </si>
  <si>
    <t>COORDINADOR DE COMPRAS</t>
  </si>
  <si>
    <t>TOCORA ANDRADE LILIBETH MARIA</t>
  </si>
  <si>
    <t>ASISTENTE DE TESORERIA</t>
  </si>
  <si>
    <t>MINERA PANAMÁ</t>
  </si>
  <si>
    <t>AULAR CASTILLO DILIANA CAROLINA</t>
  </si>
  <si>
    <t>VASQUEZ ROSSI DANIEL FELIPE</t>
  </si>
  <si>
    <t>E-8-169580</t>
  </si>
  <si>
    <t>AU515572</t>
  </si>
  <si>
    <t>ASISTENTE ADMINISTRATIVO</t>
  </si>
  <si>
    <t>COORDINADOR ADMINISTRATIVO</t>
  </si>
  <si>
    <t>TRABAJADOR</t>
  </si>
  <si>
    <t>BELEÑO BOLAÑO ARMANDO</t>
  </si>
  <si>
    <t>GERENTE DE GESTION HUMANA</t>
  </si>
  <si>
    <t>GRH</t>
  </si>
  <si>
    <t>PRODECO CALENTURITAS</t>
  </si>
  <si>
    <t>ACOSTA MAESTRE JAVIER ANDRES</t>
  </si>
  <si>
    <t>ROMANO MACEA ANGIE MAIRETH</t>
  </si>
  <si>
    <t>PLANEADOR</t>
  </si>
  <si>
    <t>ALVARADO PLATA ERLIM ANIBAL</t>
  </si>
  <si>
    <t>ARROYO ARAGON ROBINSON JORGE</t>
  </si>
  <si>
    <t>CAICEDO CEBALLO DAVID ENRIQUE</t>
  </si>
  <si>
    <t>GARCIA ROSSI DIEGO LUIS</t>
  </si>
  <si>
    <t>HERRERA SANDRA VIVIANA</t>
  </si>
  <si>
    <t>NARVAEZ HINCAPIE JORGE ANIBAL</t>
  </si>
  <si>
    <t>SOLANO FIGUEROA JESSICA ALEJANDRA</t>
  </si>
  <si>
    <t>SUPERVISOR SENIOR</t>
  </si>
  <si>
    <t>AUXILIAR DE ALMACEN</t>
  </si>
  <si>
    <t>GERENTE GENERAL</t>
  </si>
  <si>
    <t>COODINADOR SST</t>
  </si>
  <si>
    <t>SUPERVISOR SST</t>
  </si>
  <si>
    <t>MPSA SERVICIOS 01</t>
  </si>
  <si>
    <t>UNDER GROUND SERVICES</t>
  </si>
  <si>
    <t>GERENCIAL</t>
  </si>
  <si>
    <t>NOMBRE CENTRO DE COSTO</t>
  </si>
  <si>
    <t>PIMENTEL LUIS ALBERTO</t>
  </si>
  <si>
    <t>7-88-1769</t>
  </si>
  <si>
    <t>BROCHERO DAVILA JHONNY HIDALGO</t>
  </si>
  <si>
    <t>AR577732</t>
  </si>
  <si>
    <t>SUPERVISOR LLANTAS ULTRACLASS</t>
  </si>
  <si>
    <t>CORONEL QUINTERO JAVIER</t>
  </si>
  <si>
    <t>FRAGOZO DIAZ JOSE GREGORIO</t>
  </si>
  <si>
    <t>GOMEZ LOPEZ WILSON ALBERTO</t>
  </si>
  <si>
    <t>PEREZ GARAY EDINSON ENRIQUE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</si>
</sst>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??\ _€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D9D9B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2" fontId="0" fillId="0" borderId="0" xfId="0" applyNumberFormat="1"/>
    <xf numFmtId="14" fontId="0" fillId="0" borderId="0" xfId="0" applyNumberFormat="1"/>
    <xf numFmtId="0" fontId="19" fillId="0" borderId="10" xfId="0" applyFont="1" applyFill="1" applyBorder="1" applyAlignment="1">
      <alignment horizontal="center" vertical="center"/>
    </xf>
    <xf numFmtId="164" fontId="19" fillId="0" borderId="10" xfId="42" applyNumberFormat="1" applyFont="1" applyFill="1" applyBorder="1" applyAlignment="1">
      <alignment horizontal="center" vertical="center"/>
    </xf>
    <xf numFmtId="14" fontId="19" fillId="0" borderId="10" xfId="0" applyNumberFormat="1" applyFont="1" applyFill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42" fontId="19" fillId="0" borderId="10" xfId="43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42" fontId="18" fillId="33" borderId="10" xfId="43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42" fontId="18" fillId="34" borderId="0" xfId="43" applyFont="1" applyFill="1" applyBorder="1" applyAlignment="1">
      <alignment horizontal="center" vertical="center"/>
    </xf>
    <xf numFmtId="0" fontId="18" fillId="34" borderId="0" xfId="0" applyFont="1" applyFill="1"/>
    <xf numFmtId="42" fontId="18" fillId="0" borderId="0" xfId="43" applyFont="1" applyFill="1" applyBorder="1" applyAlignment="1">
      <alignment horizontal="center" vertical="center"/>
    </xf>
    <xf numFmtId="0" fontId="0" fillId="0" borderId="0" xfId="0" applyFill="1"/>
    <xf numFmtId="1" fontId="19" fillId="0" borderId="0" xfId="0" applyNumberFormat="1" applyFont="1" applyFill="1" applyBorder="1" applyAlignment="1">
      <alignment horizontal="center" vertical="center"/>
    </xf>
    <xf numFmtId="1" fontId="19" fillId="0" borderId="10" xfId="0" applyNumberFormat="1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 [0]" xfId="43" builtinId="7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in, Maria" refreshedDate="44819.622490972222" createdVersion="5" refreshedVersion="5" minRefreshableVersion="3" recordCount="6">
  <cacheSource type="worksheet">
    <worksheetSource ref="A2:K8" sheet="Quinquenios 2021-2022"/>
  </cacheSource>
  <cacheFields count="11">
    <cacheField name="NOMBRE" numFmtId="0">
      <sharedItems count="6">
        <s v="CUELLO MAESTRE YOHAN DAVID"/>
        <s v="DELGADO AREVALO HECTOR ANDRES"/>
        <s v="LOPEZ GARCIA DANIEL ALBERTO"/>
        <s v="TORRES RIOS RODOLFO ANDRES"/>
        <s v="AULAR CASTILLO DILIANA CAROLINA"/>
        <s v="VASQUEZ ROSSI DANIEL FELIPE"/>
      </sharedItems>
    </cacheField>
    <cacheField name="CEDULA" numFmtId="164">
      <sharedItems containsMixedTypes="1" containsNumber="1" containsInteger="1" minValue="15186483" maxValue="1143225701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94"/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6-06-13T00:00:00" maxDate="2016-12-25T00:00:00"/>
    </cacheField>
    <cacheField name="TIEMPO DE SERVICIOS " numFmtId="1">
      <sharedItems containsSemiMixedTypes="0" containsString="0" containsNumber="1" minValue="5.7287671232876711" maxValue="6.2602739726027394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16" maxValue="2016"/>
    </cacheField>
    <cacheField name="AÑO ANIVERSARIO" numFmtId="0">
      <sharedItems containsSemiMixedTypes="0" containsString="0" containsNumber="1" containsInteger="1" minValue="2021" maxValue="2021"/>
    </cacheField>
    <cacheField name="VALOR QUINQUENIO" numFmtId="42">
      <sharedItems containsSemiMixedTypes="0" containsString="0" containsNumber="1" containsInteger="1" minValue="150000" maxValue="1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rin, Maria" refreshedDate="44819.624740162035" createdVersion="5" refreshedVersion="5" minRefreshableVersion="3" recordCount="10">
  <cacheSource type="worksheet">
    <worksheetSource ref="A2:K12" sheet="Quinquenios 2021-2022"/>
  </cacheSource>
  <cacheFields count="11">
    <cacheField name="NOMBRE" numFmtId="0">
      <sharedItems count="10">
        <s v="CUELLO MAESTRE YOHAN DAVID"/>
        <s v="DELGADO AREVALO HECTOR ANDRES"/>
        <s v="LOPEZ GARCIA DANIEL ALBERTO"/>
        <s v="TORRES RIOS RODOLFO ANDRES"/>
        <s v="AULAR CASTILLO DILIANA CAROLINA"/>
        <s v="VASQUEZ ROSSI DANIEL FELIPE"/>
        <s v="BELEÑO BOLAÑO ARMANDO"/>
        <s v="ACOSTA MAESTRE JAVIER ANDRES"/>
        <s v="ROMANO MACEA ANGIE MAIRETH"/>
        <s v="BROCHERO DAVILA JHONNY HIDALGO"/>
      </sharedItems>
    </cacheField>
    <cacheField name="CEDULA" numFmtId="164">
      <sharedItems containsMixedTypes="1" containsNumber="1" containsInteger="1" minValue="15186483" maxValue="1143225701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94"/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08-12-09T00:00:00" maxDate="2017-11-21T00:00:00"/>
    </cacheField>
    <cacheField name="TIEMPO DE SERVICIOS " numFmtId="1">
      <sharedItems containsSemiMixedTypes="0" containsString="0" containsNumber="1" minValue="4.8219178082191778" maxValue="13.775342465753425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08" maxValue="2017"/>
    </cacheField>
    <cacheField name="AÑO ANIVERSARIO" numFmtId="0">
      <sharedItems containsSemiMixedTypes="0" containsString="0" containsNumber="1" containsInteger="1" minValue="2013" maxValue="2022"/>
    </cacheField>
    <cacheField name="VALOR QUINQUENIO" numFmtId="42">
      <sharedItems containsSemiMixedTypes="0" containsString="0" containsNumber="1" containsInteger="1" minValue="150000" maxValue="1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Marin, Maria" refreshedDate="44819.625208217592" createdVersion="5" refreshedVersion="5" minRefreshableVersion="3" recordCount="16">
  <cacheSource type="worksheet">
    <worksheetSource ref="A17:K33" sheet="Quinquenios 2021-2022"/>
  </cacheSource>
  <cacheFields count="11">
    <cacheField name="NOMBRE" numFmtId="0">
      <sharedItems count="16">
        <s v="CASTRO CARO RICARDO"/>
        <s v="DE LA CRUZ BELENO LUIS EDUARDO"/>
        <s v="MARTINEZ LOPEZ JUAN CARLOS"/>
        <s v="MATOS GALLARDO ALIXANDRO"/>
        <s v="MOLINA TILANO OSCAR DANIEL"/>
        <s v="PEREZ TORRADO ALEXANDER"/>
        <s v="SOLERA COGOLLO CARMELO"/>
        <s v="TOCORA ANDRADE LILIBETH MARIA"/>
        <s v="ALVARADO PLATA ERLIM ANIBAL"/>
        <s v="ARROYO ARAGON ROBINSON JORGE"/>
        <s v="CAICEDO CEBALLO DAVID ENRIQUE"/>
        <s v="GARCIA ROSSI DIEGO LUIS"/>
        <s v="HERRERA SANDRA VIVIANA"/>
        <s v="NARVAEZ HINCAPIE JORGE ANIBAL"/>
        <s v="SOLANO FIGUEROA JESSICA ALEJANDRA"/>
        <s v="PIMENTEL LUIS ALBERTO"/>
      </sharedItems>
    </cacheField>
    <cacheField name="CEDULA" numFmtId="164">
      <sharedItems containsMixedTypes="1" containsNumber="1" containsInteger="1" minValue="8799715" maxValue="1064109238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3504"/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1-07-01T00:00:00" maxDate="2012-12-05T00:00:00"/>
    </cacheField>
    <cacheField name="TIEMPO DE SERVICIOS " numFmtId="1">
      <sharedItems containsSemiMixedTypes="0" containsString="0" containsNumber="1" minValue="9.786301369863013" maxValue="11.216438356164383"/>
    </cacheField>
    <cacheField name="QUINQUENIOS" numFmtId="0">
      <sharedItems containsSemiMixedTypes="0" containsString="0" containsNumber="1" containsInteger="1" minValue="10" maxValue="10"/>
    </cacheField>
    <cacheField name="AÑO DE INGRESO" numFmtId="0">
      <sharedItems containsSemiMixedTypes="0" containsString="0" containsNumber="1" containsInteger="1" minValue="2011" maxValue="2012"/>
    </cacheField>
    <cacheField name="AÑO ANIVERSARIO" numFmtId="0">
      <sharedItems containsSemiMixedTypes="0" containsString="0" containsNumber="1" containsInteger="1" minValue="2021" maxValue="2022"/>
    </cacheField>
    <cacheField name="VALOR QUINQUENIO" numFmtId="42">
      <sharedItems containsSemiMixedTypes="0" containsString="0" containsNumber="1" containsInteger="1" minValue="210000" maxValue="21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Marin, Maria" refreshedDate="44819.62559826389" createdVersion="5" refreshedVersion="5" minRefreshableVersion="3" recordCount="4">
  <cacheSource type="worksheet">
    <worksheetSource ref="A38:K42" sheet="Quinquenios 2021-2022"/>
  </cacheSource>
  <cacheFields count="11">
    <cacheField name="NOMBRE" numFmtId="0">
      <sharedItems count="4">
        <s v="CORONEL QUINTERO JAVIER"/>
        <s v="FRAGOZO DIAZ JOSE GREGORIO"/>
        <s v="GOMEZ LOPEZ WILSON ALBERTO"/>
        <s v="PEREZ GARAY EDINSON ENRIQUE"/>
      </sharedItems>
    </cacheField>
    <cacheField name="CEDULA" numFmtId="164">
      <sharedItems containsSemiMixedTypes="0" containsString="0" containsNumber="1" containsInteger="1" minValue="6240341" maxValue="84090281"/>
    </cacheField>
    <cacheField name="CARGO" numFmtId="0">
      <sharedItems/>
    </cacheField>
    <cacheField name="CENTRO DE COSTO" numFmtId="0">
      <sharedItems containsSemiMixedTypes="0" containsString="0" containsNumber="1" containsInteger="1" minValue="1624" maxValue="1634"/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07-03-05T00:00:00" maxDate="2007-12-15T00:00:00"/>
    </cacheField>
    <cacheField name="TIEMPO DE SERVICIOS " numFmtId="1">
      <sharedItems containsSemiMixedTypes="0" containsString="0" containsNumber="1" minValue="14.764383561643836" maxValue="15.542465753424658"/>
    </cacheField>
    <cacheField name="QUINQUENIOS" numFmtId="0">
      <sharedItems containsSemiMixedTypes="0" containsString="0" containsNumber="1" containsInteger="1" minValue="15" maxValue="15"/>
    </cacheField>
    <cacheField name="AÑO DE INGRESO" numFmtId="0">
      <sharedItems containsSemiMixedTypes="0" containsString="0" containsNumber="1" containsInteger="1" minValue="2007" maxValue="2007"/>
    </cacheField>
    <cacheField name="AÑO ANIVERSARIO" numFmtId="0">
      <sharedItems containsSemiMixedTypes="0" containsString="0" containsNumber="1" containsInteger="1" minValue="2022" maxValue="2022"/>
    </cacheField>
    <cacheField name="VALOR QUINQUENIO" numFmtId="42">
      <sharedItems containsSemiMixedTypes="0" containsString="0" containsNumber="1" containsInteger="1" minValue="210000" maxValue="21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15186483"/>
    <s v="TECNICO REPARADOR OTR I"/>
    <n v="1634"/>
    <s v="DRUMMOND"/>
    <d v="2016-12-24T00:00:00"/>
    <n v="5.7287671232876711"/>
    <n v="5"/>
    <n v="2016"/>
    <n v="2021"/>
    <n v="150000"/>
  </r>
  <r>
    <x v="1"/>
    <n v="1113527951"/>
    <s v="REPARADOR DE LLANTAS AG"/>
    <n v="1624"/>
    <s v="MAYAGUEZ"/>
    <d v="2016-08-29T00:00:00"/>
    <n v="6.0493150684931507"/>
    <n v="5"/>
    <n v="2016"/>
    <n v="2021"/>
    <n v="150000"/>
  </r>
  <r>
    <x v="2"/>
    <n v="1064800649"/>
    <s v="MECANICO DE LLANTAS III"/>
    <n v="1634"/>
    <s v="DRUMMOND"/>
    <d v="2016-06-13T00:00:00"/>
    <n v="6.2602739726027394"/>
    <n v="5"/>
    <n v="2016"/>
    <n v="2021"/>
    <n v="150000"/>
  </r>
  <r>
    <x v="3"/>
    <n v="1143225701"/>
    <s v="JEFE CONTABLE E IMPUESTOS"/>
    <n v="1694"/>
    <s v="FINANCIERA &amp; IT"/>
    <d v="2016-11-01T00:00:00"/>
    <n v="5.8739726027397259"/>
    <n v="5"/>
    <n v="2016"/>
    <n v="2021"/>
    <n v="150000"/>
  </r>
  <r>
    <x v="4"/>
    <s v="E-8-169580"/>
    <s v="ASISTENTE ADMINISTRATIVO"/>
    <n v="1491"/>
    <s v="MINERA PANAMÁ"/>
    <d v="2016-11-16T00:00:00"/>
    <n v="5.8328767123287673"/>
    <n v="5"/>
    <n v="2016"/>
    <n v="2021"/>
    <n v="150000"/>
  </r>
  <r>
    <x v="5"/>
    <s v="AU515572"/>
    <s v="COORDINADOR ADMINISTRATIVO"/>
    <n v="1415"/>
    <s v="MINERA PANAMÁ"/>
    <d v="2016-08-16T00:00:00"/>
    <n v="6.0849315068493155"/>
    <n v="5"/>
    <n v="2016"/>
    <n v="2021"/>
    <n v="15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">
  <r>
    <x v="0"/>
    <n v="15186483"/>
    <s v="TECNICO REPARADOR OTR I"/>
    <n v="1634"/>
    <s v="DRUMMOND"/>
    <d v="2016-12-24T00:00:00"/>
    <n v="5.7287671232876711"/>
    <n v="5"/>
    <n v="2016"/>
    <n v="2021"/>
    <n v="150000"/>
  </r>
  <r>
    <x v="1"/>
    <n v="1113527951"/>
    <s v="REPARADOR DE LLANTAS AG"/>
    <n v="1624"/>
    <s v="MAYAGUEZ"/>
    <d v="2016-08-29T00:00:00"/>
    <n v="6.0493150684931507"/>
    <n v="5"/>
    <n v="2016"/>
    <n v="2021"/>
    <n v="150000"/>
  </r>
  <r>
    <x v="2"/>
    <n v="1064800649"/>
    <s v="MECANICO DE LLANTAS III"/>
    <n v="1634"/>
    <s v="DRUMMOND"/>
    <d v="2016-06-13T00:00:00"/>
    <n v="6.2602739726027394"/>
    <n v="5"/>
    <n v="2016"/>
    <n v="2021"/>
    <n v="150000"/>
  </r>
  <r>
    <x v="3"/>
    <n v="1143225701"/>
    <s v="JEFE CONTABLE E IMPUESTOS"/>
    <n v="1694"/>
    <s v="FINANCIERA &amp; IT"/>
    <d v="2016-11-01T00:00:00"/>
    <n v="5.8739726027397259"/>
    <n v="5"/>
    <n v="2016"/>
    <n v="2021"/>
    <n v="150000"/>
  </r>
  <r>
    <x v="4"/>
    <s v="E-8-169580"/>
    <s v="ASISTENTE ADMINISTRATIVO"/>
    <n v="1491"/>
    <s v="MINERA PANAMÁ"/>
    <d v="2016-11-16T00:00:00"/>
    <n v="5.8328767123287673"/>
    <n v="5"/>
    <n v="2016"/>
    <n v="2021"/>
    <n v="150000"/>
  </r>
  <r>
    <x v="5"/>
    <s v="AU515572"/>
    <s v="COORDINADOR ADMINISTRATIVO"/>
    <n v="1415"/>
    <s v="MINERA PANAMÁ"/>
    <d v="2016-08-16T00:00:00"/>
    <n v="6.0849315068493155"/>
    <n v="5"/>
    <n v="2016"/>
    <n v="2021"/>
    <n v="150000"/>
  </r>
  <r>
    <x v="6"/>
    <n v="72203630"/>
    <s v="GERENTE DE GESTION HUMANA"/>
    <n v="1692"/>
    <s v="GRH"/>
    <d v="2008-12-09T00:00:00"/>
    <n v="13.775342465753425"/>
    <n v="5"/>
    <n v="2008"/>
    <n v="2013"/>
    <n v="150000"/>
  </r>
  <r>
    <x v="7"/>
    <n v="1119838815"/>
    <s v="TECNICO REPARADOR OTR I"/>
    <n v="1634"/>
    <s v="DRUMMOND"/>
    <d v="2017-09-04T00:00:00"/>
    <n v="5.0328767123287674"/>
    <n v="5"/>
    <n v="2017"/>
    <n v="2022"/>
    <n v="150000"/>
  </r>
  <r>
    <x v="8"/>
    <n v="1065809318"/>
    <s v="PLANEADOR"/>
    <n v="1634"/>
    <s v="DRUMMOND"/>
    <d v="2017-11-20T00:00:00"/>
    <n v="4.8219178082191778"/>
    <n v="5"/>
    <n v="2017"/>
    <n v="2022"/>
    <n v="150000"/>
  </r>
  <r>
    <x v="9"/>
    <s v="AR577732"/>
    <s v="SUPERVISOR LLANTAS ULTRACLASS"/>
    <n v="1415"/>
    <s v="MINERA PANAMÁ"/>
    <d v="2017-10-05T00:00:00"/>
    <n v="4.9479452054794519"/>
    <n v="5"/>
    <n v="2017"/>
    <n v="2022"/>
    <n v="150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6">
  <r>
    <x v="0"/>
    <n v="1064109238"/>
    <s v="MECANICO DE LLANTAS II"/>
    <n v="1634"/>
    <s v="DRUMMOND"/>
    <d v="2011-08-01T00:00:00"/>
    <n v="11.131506849315068"/>
    <n v="10"/>
    <n v="2011"/>
    <n v="2021"/>
    <n v="210000"/>
  </r>
  <r>
    <x v="1"/>
    <n v="72053887"/>
    <s v="MECANICO DE LLANTAS COMERCIAL III"/>
    <n v="1631"/>
    <s v="SERVITECA"/>
    <d v="2011-07-01T00:00:00"/>
    <n v="11.216438356164383"/>
    <n v="10"/>
    <n v="2011"/>
    <n v="2021"/>
    <n v="210000"/>
  </r>
  <r>
    <x v="2"/>
    <n v="72225413"/>
    <s v="GERENTE DE PROYECTO"/>
    <n v="1618"/>
    <s v="PRODECO CALENTURITAS"/>
    <d v="2011-08-05T00:00:00"/>
    <n v="11.12054794520548"/>
    <n v="10"/>
    <n v="2011"/>
    <n v="2021"/>
    <n v="210000"/>
  </r>
  <r>
    <x v="3"/>
    <n v="72045393"/>
    <s v="MENSAJERO"/>
    <n v="1693"/>
    <s v="LOGISTICA Y SERVICIOS"/>
    <d v="2011-07-01T00:00:00"/>
    <n v="11.216438356164383"/>
    <n v="10"/>
    <n v="2011"/>
    <n v="2021"/>
    <n v="210000"/>
  </r>
  <r>
    <x v="4"/>
    <n v="1048206369"/>
    <s v="REPRESENTANTE TECNICO COMERCIAL"/>
    <n v="1677"/>
    <s v="COMERCIAL ANTIOQUIA"/>
    <d v="2011-07-01T00:00:00"/>
    <n v="11.216438356164383"/>
    <n v="10"/>
    <n v="2011"/>
    <n v="2021"/>
    <n v="210000"/>
  </r>
  <r>
    <x v="5"/>
    <n v="88284830"/>
    <s v="SUPERVISOR DE PROYECTO"/>
    <n v="1634"/>
    <s v="DRUMMOND"/>
    <d v="2011-08-01T00:00:00"/>
    <n v="11.131506849315068"/>
    <n v="10"/>
    <n v="2011"/>
    <n v="2021"/>
    <n v="210000"/>
  </r>
  <r>
    <x v="6"/>
    <n v="78698370"/>
    <s v="COORDINADOR DE COMPRAS"/>
    <n v="1693"/>
    <s v="LOGISTICA Y SERVICIOS"/>
    <d v="2011-07-01T00:00:00"/>
    <n v="11.216438356164383"/>
    <n v="10"/>
    <n v="2011"/>
    <n v="2021"/>
    <n v="210000"/>
  </r>
  <r>
    <x v="7"/>
    <n v="55224219"/>
    <s v="ASISTENTE DE TESORERIA"/>
    <n v="1694"/>
    <s v="FINANCIERA &amp; IT"/>
    <d v="2011-09-01T00:00:00"/>
    <n v="11.046575342465754"/>
    <n v="10"/>
    <n v="2011"/>
    <n v="2021"/>
    <n v="210000"/>
  </r>
  <r>
    <x v="8"/>
    <n v="91521926"/>
    <s v="SUPERVISOR SENIOR"/>
    <n v="163504"/>
    <s v="MPSA SERVICIOS 01"/>
    <d v="2012-05-01T00:00:00"/>
    <n v="10.38082191780822"/>
    <n v="10"/>
    <n v="2012"/>
    <n v="2022"/>
    <n v="210000"/>
  </r>
  <r>
    <x v="9"/>
    <n v="8799715"/>
    <s v="MECANICO DE LLANTAS II"/>
    <n v="1639"/>
    <s v="UNDER GROUND SERVICES"/>
    <d v="2012-06-01T00:00:00"/>
    <n v="10.295890410958904"/>
    <n v="10"/>
    <n v="2012"/>
    <n v="2022"/>
    <n v="210000"/>
  </r>
  <r>
    <x v="10"/>
    <n v="72199572"/>
    <s v="AUXILIAR DE ALMACEN"/>
    <n v="1693"/>
    <s v="LOGISTICA Y SERVICIOS"/>
    <d v="2012-05-01T00:00:00"/>
    <n v="10.38082191780822"/>
    <n v="10"/>
    <n v="2012"/>
    <n v="2022"/>
    <n v="210000"/>
  </r>
  <r>
    <x v="11"/>
    <n v="17342935"/>
    <s v="GERENTE GENERAL"/>
    <n v="1690"/>
    <s v="GERENCIAL"/>
    <d v="2012-04-19T00:00:00"/>
    <n v="10.413698630136986"/>
    <n v="10"/>
    <n v="2012"/>
    <n v="2022"/>
    <n v="210000"/>
  </r>
  <r>
    <x v="12"/>
    <n v="1061046130"/>
    <s v="COODINADOR SST"/>
    <n v="163504"/>
    <s v="MPSA SERVICIOS 01"/>
    <d v="2012-07-01T00:00:00"/>
    <n v="10.213698630136987"/>
    <n v="10"/>
    <n v="2012"/>
    <n v="2022"/>
    <n v="210000"/>
  </r>
  <r>
    <x v="13"/>
    <n v="84454934"/>
    <s v="SUPERVISOR DE PROYECTO"/>
    <n v="1634"/>
    <s v="DRUMMOND"/>
    <d v="2012-08-17T00:00:00"/>
    <n v="10.084931506849315"/>
    <n v="10"/>
    <n v="2012"/>
    <n v="2022"/>
    <n v="210000"/>
  </r>
  <r>
    <x v="14"/>
    <n v="46384484"/>
    <s v="SUPERVISOR SST"/>
    <n v="1634"/>
    <s v="DRUMMOND"/>
    <d v="2012-11-06T00:00:00"/>
    <n v="9.8630136986301373"/>
    <n v="10"/>
    <n v="2012"/>
    <n v="2022"/>
    <n v="210000"/>
  </r>
  <r>
    <x v="15"/>
    <s v="7-88-1769"/>
    <s v="MECANICO DE LLANTAS II"/>
    <n v="1415"/>
    <s v="MINERA PANAMÁ"/>
    <d v="2012-12-04T00:00:00"/>
    <n v="9.786301369863013"/>
    <n v="10"/>
    <n v="2012"/>
    <n v="2022"/>
    <n v="21000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">
  <r>
    <x v="0"/>
    <n v="12523280"/>
    <s v="SUPERVISOR DE PROYECTO"/>
    <n v="1634"/>
    <s v="DRUMMOND"/>
    <d v="2007-03-05T00:00:00"/>
    <n v="15.542465753424658"/>
    <n v="15"/>
    <n v="2007"/>
    <n v="2022"/>
    <n v="210000"/>
  </r>
  <r>
    <x v="1"/>
    <n v="84038453"/>
    <s v="GERENTE DE PROYECTO"/>
    <n v="1634"/>
    <s v="DRUMMOND"/>
    <d v="2007-12-14T00:00:00"/>
    <n v="14.764383561643836"/>
    <n v="15"/>
    <n v="2007"/>
    <n v="2022"/>
    <n v="210000"/>
  </r>
  <r>
    <x v="2"/>
    <n v="6240341"/>
    <s v="GERENTE DE PROYECTO"/>
    <n v="1624"/>
    <s v="MAYAGUEZ"/>
    <d v="2007-04-10T00:00:00"/>
    <n v="15.443835616438356"/>
    <n v="15"/>
    <n v="2007"/>
    <n v="2022"/>
    <n v="210000"/>
  </r>
  <r>
    <x v="3"/>
    <n v="84090281"/>
    <s v="TECNICO REPARADOR OTR I"/>
    <n v="1634"/>
    <s v="DRUMMOND"/>
    <d v="2007-04-11T00:00:00"/>
    <n v="15.441095890410958"/>
    <n v="15"/>
    <n v="2007"/>
    <n v="2022"/>
    <n v="21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8:B43" firstHeaderRow="1" firstDataRow="1" firstDataCol="1"/>
  <pivotFields count="11">
    <pivotField axis="axisRow" showAll="0">
      <items count="5">
        <item x="0"/>
        <item x="1"/>
        <item x="2"/>
        <item x="3"/>
        <item t="default"/>
      </items>
    </pivotField>
    <pivotField numFmtId="164" showAll="0"/>
    <pivotField showAll="0"/>
    <pivotField showAll="0"/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de VALOR QUINQUENIO" fld="10" baseField="0" baseItem="0" numFmtId="42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7" cacheId="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17:B34" firstHeaderRow="1" firstDataRow="1" firstDataCol="1"/>
  <pivotFields count="11">
    <pivotField axis="axisRow" showAll="0">
      <items count="17">
        <item x="8"/>
        <item x="9"/>
        <item x="10"/>
        <item x="0"/>
        <item x="1"/>
        <item x="11"/>
        <item x="12"/>
        <item x="2"/>
        <item x="3"/>
        <item x="4"/>
        <item x="13"/>
        <item x="5"/>
        <item x="15"/>
        <item x="14"/>
        <item x="6"/>
        <item x="7"/>
        <item t="default"/>
      </items>
    </pivotField>
    <pivotField showAll="0"/>
    <pivotField showAll="0"/>
    <pivotField showAll="0"/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VALOR QUINQUENIO" fld="10" baseField="0" baseItem="0" numFmtId="42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6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2:B13" firstHeaderRow="1" firstDataRow="1" firstDataCol="1"/>
  <pivotFields count="11">
    <pivotField axis="axisRow" showAll="0">
      <items count="11">
        <item x="7"/>
        <item x="4"/>
        <item x="6"/>
        <item x="9"/>
        <item x="0"/>
        <item x="1"/>
        <item x="2"/>
        <item x="8"/>
        <item x="3"/>
        <item x="5"/>
        <item t="default"/>
      </items>
    </pivotField>
    <pivotField showAll="0"/>
    <pivotField showAll="0"/>
    <pivotField showAll="0"/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a de VALOR QUINQUENIO" fld="10" baseField="0" baseItem="0" numFmtId="42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RABAJADOR">
  <location ref="A3:B10" firstHeaderRow="1" firstDataRow="1" firstDataCol="1"/>
  <pivotFields count="11">
    <pivotField axis="axisRow" showAll="0">
      <items count="7">
        <item x="4"/>
        <item x="0"/>
        <item x="1"/>
        <item x="2"/>
        <item x="3"/>
        <item x="5"/>
        <item t="default"/>
      </items>
    </pivotField>
    <pivotField showAll="0"/>
    <pivotField showAll="0"/>
    <pivotField showAll="0"/>
    <pivotField showAll="0" defaultSubtota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QUINQUENIO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3"/>
  <sheetViews>
    <sheetView workbookViewId="0">
      <selection activeCell="C36" sqref="C36"/>
    </sheetView>
  </sheetViews>
  <sheetFormatPr baseColWidth="10" defaultRowHeight="15" x14ac:dyDescent="0.25"/>
  <cols>
    <col min="1" max="1" width="30" customWidth="1"/>
    <col min="2" max="2" width="28" customWidth="1"/>
    <col min="3" max="3" width="34.42578125" customWidth="1"/>
    <col min="4" max="4" width="28" customWidth="1"/>
    <col min="5" max="6" width="10.42578125" customWidth="1"/>
    <col min="7" max="7" width="12.5703125" bestFit="1" customWidth="1"/>
  </cols>
  <sheetData>
    <row r="2" spans="1:4" x14ac:dyDescent="0.25">
      <c r="A2" s="1" t="s">
        <v>11</v>
      </c>
      <c r="B2" t="s">
        <v>12</v>
      </c>
    </row>
    <row r="3" spans="1:4" x14ac:dyDescent="0.25">
      <c r="A3" s="2" t="s">
        <v>56</v>
      </c>
      <c r="B3" s="4">
        <v>150000</v>
      </c>
    </row>
    <row r="4" spans="1:4" x14ac:dyDescent="0.25">
      <c r="A4" s="2" t="s">
        <v>45</v>
      </c>
      <c r="B4" s="4">
        <v>150000</v>
      </c>
      <c r="D4" s="3"/>
    </row>
    <row r="5" spans="1:4" x14ac:dyDescent="0.25">
      <c r="A5" s="2" t="s">
        <v>52</v>
      </c>
      <c r="B5" s="4">
        <v>150000</v>
      </c>
      <c r="D5" s="3"/>
    </row>
    <row r="6" spans="1:4" x14ac:dyDescent="0.25">
      <c r="A6" s="2" t="s">
        <v>77</v>
      </c>
      <c r="B6" s="4">
        <v>150000</v>
      </c>
      <c r="D6" s="3"/>
    </row>
    <row r="7" spans="1:4" x14ac:dyDescent="0.25">
      <c r="A7" s="2" t="s">
        <v>17</v>
      </c>
      <c r="B7" s="4">
        <v>150000</v>
      </c>
      <c r="D7" s="3"/>
    </row>
    <row r="8" spans="1:4" x14ac:dyDescent="0.25">
      <c r="A8" s="2" t="s">
        <v>18</v>
      </c>
      <c r="B8" s="4">
        <v>150000</v>
      </c>
      <c r="D8" s="3"/>
    </row>
    <row r="9" spans="1:4" x14ac:dyDescent="0.25">
      <c r="A9" s="2" t="s">
        <v>20</v>
      </c>
      <c r="B9" s="4">
        <v>150000</v>
      </c>
      <c r="D9" s="3"/>
    </row>
    <row r="10" spans="1:4" x14ac:dyDescent="0.25">
      <c r="A10" s="2" t="s">
        <v>57</v>
      </c>
      <c r="B10" s="4">
        <v>150000</v>
      </c>
      <c r="D10" s="3"/>
    </row>
    <row r="11" spans="1:4" x14ac:dyDescent="0.25">
      <c r="A11" s="2" t="s">
        <v>21</v>
      </c>
      <c r="B11" s="4">
        <v>150000</v>
      </c>
      <c r="D11" s="3"/>
    </row>
    <row r="12" spans="1:4" x14ac:dyDescent="0.25">
      <c r="A12" s="2" t="s">
        <v>46</v>
      </c>
      <c r="B12" s="4">
        <v>150000</v>
      </c>
      <c r="D12" s="3"/>
    </row>
    <row r="13" spans="1:4" x14ac:dyDescent="0.25">
      <c r="A13" s="2" t="s">
        <v>6</v>
      </c>
      <c r="B13" s="4">
        <v>1500000</v>
      </c>
      <c r="D13" s="3"/>
    </row>
    <row r="14" spans="1:4" x14ac:dyDescent="0.25">
      <c r="D14" s="3"/>
    </row>
    <row r="17" spans="1:2" x14ac:dyDescent="0.25">
      <c r="A17" s="1" t="s">
        <v>11</v>
      </c>
      <c r="B17" t="s">
        <v>12</v>
      </c>
    </row>
    <row r="18" spans="1:2" x14ac:dyDescent="0.25">
      <c r="A18" s="2" t="s">
        <v>59</v>
      </c>
      <c r="B18" s="4">
        <v>210000</v>
      </c>
    </row>
    <row r="19" spans="1:2" x14ac:dyDescent="0.25">
      <c r="A19" s="2" t="s">
        <v>60</v>
      </c>
      <c r="B19" s="4">
        <v>210000</v>
      </c>
    </row>
    <row r="20" spans="1:2" x14ac:dyDescent="0.25">
      <c r="A20" s="2" t="s">
        <v>61</v>
      </c>
      <c r="B20" s="4">
        <v>210000</v>
      </c>
    </row>
    <row r="21" spans="1:2" x14ac:dyDescent="0.25">
      <c r="A21" s="2" t="s">
        <v>29</v>
      </c>
      <c r="B21" s="4">
        <v>210000</v>
      </c>
    </row>
    <row r="22" spans="1:2" x14ac:dyDescent="0.25">
      <c r="A22" s="2" t="s">
        <v>31</v>
      </c>
      <c r="B22" s="4">
        <v>210000</v>
      </c>
    </row>
    <row r="23" spans="1:2" x14ac:dyDescent="0.25">
      <c r="A23" s="2" t="s">
        <v>62</v>
      </c>
      <c r="B23" s="4">
        <v>210000</v>
      </c>
    </row>
    <row r="24" spans="1:2" x14ac:dyDescent="0.25">
      <c r="A24" s="2" t="s">
        <v>63</v>
      </c>
      <c r="B24" s="4">
        <v>210000</v>
      </c>
    </row>
    <row r="25" spans="1:2" x14ac:dyDescent="0.25">
      <c r="A25" s="2" t="s">
        <v>33</v>
      </c>
      <c r="B25" s="4">
        <v>210000</v>
      </c>
    </row>
    <row r="26" spans="1:2" x14ac:dyDescent="0.25">
      <c r="A26" s="2" t="s">
        <v>34</v>
      </c>
      <c r="B26" s="4">
        <v>210000</v>
      </c>
    </row>
    <row r="27" spans="1:2" x14ac:dyDescent="0.25">
      <c r="A27" s="2" t="s">
        <v>37</v>
      </c>
      <c r="B27" s="4">
        <v>210000</v>
      </c>
    </row>
    <row r="28" spans="1:2" x14ac:dyDescent="0.25">
      <c r="A28" s="2" t="s">
        <v>64</v>
      </c>
      <c r="B28" s="4">
        <v>210000</v>
      </c>
    </row>
    <row r="29" spans="1:2" x14ac:dyDescent="0.25">
      <c r="A29" s="2" t="s">
        <v>39</v>
      </c>
      <c r="B29" s="4">
        <v>210000</v>
      </c>
    </row>
    <row r="30" spans="1:2" x14ac:dyDescent="0.25">
      <c r="A30" s="2" t="s">
        <v>75</v>
      </c>
      <c r="B30" s="4">
        <v>210000</v>
      </c>
    </row>
    <row r="31" spans="1:2" x14ac:dyDescent="0.25">
      <c r="A31" s="2" t="s">
        <v>65</v>
      </c>
      <c r="B31" s="4">
        <v>210000</v>
      </c>
    </row>
    <row r="32" spans="1:2" x14ac:dyDescent="0.25">
      <c r="A32" s="2" t="s">
        <v>40</v>
      </c>
      <c r="B32" s="4">
        <v>210000</v>
      </c>
    </row>
    <row r="33" spans="1:2" x14ac:dyDescent="0.25">
      <c r="A33" s="2" t="s">
        <v>42</v>
      </c>
      <c r="B33" s="4">
        <v>210000</v>
      </c>
    </row>
    <row r="34" spans="1:2" x14ac:dyDescent="0.25">
      <c r="A34" s="2" t="s">
        <v>6</v>
      </c>
      <c r="B34" s="4">
        <v>3360000</v>
      </c>
    </row>
    <row r="38" spans="1:2" x14ac:dyDescent="0.25">
      <c r="A38" s="1" t="s">
        <v>11</v>
      </c>
      <c r="B38" t="s">
        <v>12</v>
      </c>
    </row>
    <row r="39" spans="1:2" x14ac:dyDescent="0.25">
      <c r="A39" s="2" t="s">
        <v>80</v>
      </c>
      <c r="B39" s="4">
        <v>210000</v>
      </c>
    </row>
    <row r="40" spans="1:2" x14ac:dyDescent="0.25">
      <c r="A40" s="2" t="s">
        <v>81</v>
      </c>
      <c r="B40" s="4">
        <v>210000</v>
      </c>
    </row>
    <row r="41" spans="1:2" x14ac:dyDescent="0.25">
      <c r="A41" s="2" t="s">
        <v>82</v>
      </c>
      <c r="B41" s="4">
        <v>210000</v>
      </c>
    </row>
    <row r="42" spans="1:2" x14ac:dyDescent="0.25">
      <c r="A42" s="2" t="s">
        <v>83</v>
      </c>
      <c r="B42" s="4">
        <v>210000</v>
      </c>
    </row>
    <row r="43" spans="1:2" x14ac:dyDescent="0.25">
      <c r="A43" s="2" t="s">
        <v>6</v>
      </c>
      <c r="B43" s="4">
        <v>840000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C1" workbookViewId="0">
      <selection activeCell="M34" sqref="M34"/>
    </sheetView>
  </sheetViews>
  <sheetFormatPr baseColWidth="10" defaultRowHeight="15" x14ac:dyDescent="0.25"/>
  <cols>
    <col min="1" max="1" width="39.28515625" bestFit="1" customWidth="1"/>
    <col min="2" max="2" width="18.7109375" bestFit="1" customWidth="1"/>
    <col min="3" max="3" width="38.5703125" bestFit="1" customWidth="1"/>
    <col min="4" max="4" width="19.7109375" customWidth="1"/>
    <col min="5" max="5" width="26.42578125" bestFit="1" customWidth="1"/>
    <col min="6" max="6" width="13.42578125" customWidth="1"/>
    <col min="7" max="7" width="11.5703125" bestFit="1" customWidth="1"/>
    <col min="8" max="8" width="15.140625" customWidth="1"/>
    <col min="9" max="9" width="11.5703125" bestFit="1" customWidth="1"/>
    <col min="10" max="10" width="14.42578125" customWidth="1"/>
    <col min="11" max="11" width="15.7109375" bestFit="1" customWidth="1"/>
  </cols>
  <sheetData>
    <row r="1" spans="1:11" x14ac:dyDescent="0.25">
      <c r="G1" s="5">
        <f ca="1">TODAY()</f>
        <v>44847</v>
      </c>
    </row>
    <row r="2" spans="1:11" ht="49.5" x14ac:dyDescent="0.25">
      <c r="A2" s="13" t="s">
        <v>27</v>
      </c>
      <c r="B2" s="13" t="s">
        <v>28</v>
      </c>
      <c r="C2" s="13" t="s">
        <v>24</v>
      </c>
      <c r="D2" s="13" t="s">
        <v>26</v>
      </c>
      <c r="E2" s="13" t="s">
        <v>74</v>
      </c>
      <c r="F2" s="13" t="s">
        <v>25</v>
      </c>
      <c r="G2" s="13" t="s">
        <v>4</v>
      </c>
      <c r="H2" s="13" t="s">
        <v>5</v>
      </c>
      <c r="I2" s="13" t="s">
        <v>10</v>
      </c>
      <c r="J2" s="15" t="s">
        <v>7</v>
      </c>
      <c r="K2" s="14" t="s">
        <v>8</v>
      </c>
    </row>
    <row r="3" spans="1:11" ht="16.5" x14ac:dyDescent="0.25">
      <c r="A3" s="22" t="s">
        <v>17</v>
      </c>
      <c r="B3" s="7">
        <v>15186483</v>
      </c>
      <c r="C3" s="6" t="s">
        <v>2</v>
      </c>
      <c r="D3" s="6">
        <v>1634</v>
      </c>
      <c r="E3" s="6" t="s">
        <v>3</v>
      </c>
      <c r="F3" s="8">
        <v>42728</v>
      </c>
      <c r="G3" s="9">
        <f ca="1">_xlfn.DAYS($G$1,F3)/365</f>
        <v>5.8054794520547945</v>
      </c>
      <c r="H3" s="10">
        <v>5</v>
      </c>
      <c r="I3" s="10">
        <v>2016</v>
      </c>
      <c r="J3" s="10">
        <f>H3+I3</f>
        <v>2021</v>
      </c>
      <c r="K3" s="11">
        <v>180000</v>
      </c>
    </row>
    <row r="4" spans="1:11" ht="16.5" x14ac:dyDescent="0.25">
      <c r="A4" s="22" t="s">
        <v>18</v>
      </c>
      <c r="B4" s="7">
        <v>1113527951</v>
      </c>
      <c r="C4" s="6" t="s">
        <v>19</v>
      </c>
      <c r="D4" s="6">
        <v>1624</v>
      </c>
      <c r="E4" s="6" t="s">
        <v>13</v>
      </c>
      <c r="F4" s="8">
        <v>42611</v>
      </c>
      <c r="G4" s="9">
        <f t="shared" ref="G4:G12" ca="1" si="0">_xlfn.DAYS($G$1,F4)/365</f>
        <v>6.1260273972602741</v>
      </c>
      <c r="H4" s="10">
        <v>5</v>
      </c>
      <c r="I4" s="10">
        <v>2016</v>
      </c>
      <c r="J4" s="10">
        <f t="shared" ref="J4:J12" si="1">H4+I4</f>
        <v>2021</v>
      </c>
      <c r="K4" s="11">
        <v>180000</v>
      </c>
    </row>
    <row r="5" spans="1:11" ht="16.5" x14ac:dyDescent="0.25">
      <c r="A5" s="22" t="s">
        <v>20</v>
      </c>
      <c r="B5" s="7">
        <v>1064800649</v>
      </c>
      <c r="C5" s="6" t="s">
        <v>1</v>
      </c>
      <c r="D5" s="6">
        <v>1634</v>
      </c>
      <c r="E5" s="6" t="s">
        <v>3</v>
      </c>
      <c r="F5" s="8">
        <v>42534</v>
      </c>
      <c r="G5" s="9">
        <f t="shared" ca="1" si="0"/>
        <v>6.3369863013698629</v>
      </c>
      <c r="H5" s="10">
        <v>5</v>
      </c>
      <c r="I5" s="10">
        <v>2016</v>
      </c>
      <c r="J5" s="10">
        <f t="shared" si="1"/>
        <v>2021</v>
      </c>
      <c r="K5" s="11">
        <v>180000</v>
      </c>
    </row>
    <row r="6" spans="1:11" ht="16.5" x14ac:dyDescent="0.25">
      <c r="A6" s="22" t="s">
        <v>21</v>
      </c>
      <c r="B6" s="7">
        <v>1143225701</v>
      </c>
      <c r="C6" s="6" t="s">
        <v>23</v>
      </c>
      <c r="D6" s="6">
        <v>1694</v>
      </c>
      <c r="E6" s="6" t="s">
        <v>22</v>
      </c>
      <c r="F6" s="8">
        <v>42675</v>
      </c>
      <c r="G6" s="9">
        <f t="shared" ca="1" si="0"/>
        <v>5.9506849315068493</v>
      </c>
      <c r="H6" s="10">
        <v>5</v>
      </c>
      <c r="I6" s="10">
        <v>2016</v>
      </c>
      <c r="J6" s="10">
        <f t="shared" si="1"/>
        <v>2021</v>
      </c>
      <c r="K6" s="11">
        <v>180000</v>
      </c>
    </row>
    <row r="7" spans="1:11" ht="16.5" x14ac:dyDescent="0.25">
      <c r="A7" s="22" t="s">
        <v>45</v>
      </c>
      <c r="B7" s="7" t="s">
        <v>47</v>
      </c>
      <c r="C7" s="6" t="s">
        <v>49</v>
      </c>
      <c r="D7" s="6">
        <v>1491</v>
      </c>
      <c r="E7" s="6" t="s">
        <v>44</v>
      </c>
      <c r="F7" s="8">
        <v>42690</v>
      </c>
      <c r="G7" s="9">
        <f t="shared" ca="1" si="0"/>
        <v>5.9095890410958907</v>
      </c>
      <c r="H7" s="10">
        <v>5</v>
      </c>
      <c r="I7" s="10">
        <v>2016</v>
      </c>
      <c r="J7" s="10">
        <f t="shared" si="1"/>
        <v>2021</v>
      </c>
      <c r="K7" s="11">
        <v>180000</v>
      </c>
    </row>
    <row r="8" spans="1:11" ht="16.5" x14ac:dyDescent="0.25">
      <c r="A8" s="22" t="s">
        <v>46</v>
      </c>
      <c r="B8" s="7" t="s">
        <v>48</v>
      </c>
      <c r="C8" s="6" t="s">
        <v>50</v>
      </c>
      <c r="D8" s="6">
        <v>1415</v>
      </c>
      <c r="E8" s="6" t="s">
        <v>44</v>
      </c>
      <c r="F8" s="8">
        <v>42598</v>
      </c>
      <c r="G8" s="9">
        <f t="shared" ca="1" si="0"/>
        <v>6.161643835616438</v>
      </c>
      <c r="H8" s="10">
        <v>5</v>
      </c>
      <c r="I8" s="10">
        <v>2016</v>
      </c>
      <c r="J8" s="10">
        <f t="shared" si="1"/>
        <v>2021</v>
      </c>
      <c r="K8" s="11">
        <v>180000</v>
      </c>
    </row>
    <row r="9" spans="1:11" ht="16.5" x14ac:dyDescent="0.25">
      <c r="A9" s="22" t="s">
        <v>52</v>
      </c>
      <c r="B9" s="7">
        <v>72203630</v>
      </c>
      <c r="C9" s="6" t="s">
        <v>53</v>
      </c>
      <c r="D9" s="6">
        <v>1692</v>
      </c>
      <c r="E9" s="6" t="s">
        <v>54</v>
      </c>
      <c r="F9" s="8">
        <v>39791</v>
      </c>
      <c r="G9" s="9">
        <f t="shared" ca="1" si="0"/>
        <v>13.852054794520548</v>
      </c>
      <c r="H9" s="10">
        <v>5</v>
      </c>
      <c r="I9" s="10">
        <v>2008</v>
      </c>
      <c r="J9" s="10">
        <f t="shared" si="1"/>
        <v>2013</v>
      </c>
      <c r="K9" s="11">
        <v>180000</v>
      </c>
    </row>
    <row r="10" spans="1:11" ht="16.5" x14ac:dyDescent="0.25">
      <c r="A10" s="22" t="s">
        <v>56</v>
      </c>
      <c r="B10" s="7">
        <v>1119838815</v>
      </c>
      <c r="C10" s="6" t="s">
        <v>2</v>
      </c>
      <c r="D10" s="6">
        <v>1634</v>
      </c>
      <c r="E10" s="6" t="s">
        <v>3</v>
      </c>
      <c r="F10" s="8">
        <v>42982</v>
      </c>
      <c r="G10" s="9">
        <f t="shared" ca="1" si="0"/>
        <v>5.1095890410958908</v>
      </c>
      <c r="H10" s="10">
        <v>5</v>
      </c>
      <c r="I10" s="10">
        <v>2017</v>
      </c>
      <c r="J10" s="10">
        <f t="shared" si="1"/>
        <v>2022</v>
      </c>
      <c r="K10" s="11">
        <v>180000</v>
      </c>
    </row>
    <row r="11" spans="1:11" ht="16.5" x14ac:dyDescent="0.25">
      <c r="A11" s="22" t="s">
        <v>57</v>
      </c>
      <c r="B11" s="7">
        <v>1065809318</v>
      </c>
      <c r="C11" s="6" t="s">
        <v>58</v>
      </c>
      <c r="D11" s="6">
        <v>1634</v>
      </c>
      <c r="E11" s="6" t="s">
        <v>3</v>
      </c>
      <c r="F11" s="8">
        <v>43059</v>
      </c>
      <c r="G11" s="9">
        <f t="shared" ca="1" si="0"/>
        <v>4.8986301369863012</v>
      </c>
      <c r="H11" s="10">
        <v>5</v>
      </c>
      <c r="I11" s="10">
        <v>2017</v>
      </c>
      <c r="J11" s="10">
        <f t="shared" si="1"/>
        <v>2022</v>
      </c>
      <c r="K11" s="11">
        <v>180000</v>
      </c>
    </row>
    <row r="12" spans="1:11" ht="16.5" x14ac:dyDescent="0.25">
      <c r="A12" s="22" t="s">
        <v>77</v>
      </c>
      <c r="B12" s="7" t="s">
        <v>78</v>
      </c>
      <c r="C12" s="6" t="s">
        <v>79</v>
      </c>
      <c r="D12" s="6">
        <v>1415</v>
      </c>
      <c r="E12" s="6" t="s">
        <v>44</v>
      </c>
      <c r="F12" s="8">
        <v>43013</v>
      </c>
      <c r="G12" s="21">
        <f t="shared" ca="1" si="0"/>
        <v>5.0246575342465754</v>
      </c>
      <c r="H12" s="6">
        <v>5</v>
      </c>
      <c r="I12" s="6">
        <v>2017</v>
      </c>
      <c r="J12" s="10">
        <f t="shared" si="1"/>
        <v>2022</v>
      </c>
      <c r="K12" s="11">
        <v>180000</v>
      </c>
    </row>
    <row r="13" spans="1:11" ht="16.5" x14ac:dyDescent="0.25">
      <c r="K13" s="16">
        <f>SUM(K3:K12)</f>
        <v>1800000</v>
      </c>
    </row>
    <row r="14" spans="1:11" ht="16.5" x14ac:dyDescent="0.25">
      <c r="K14" s="18"/>
    </row>
    <row r="15" spans="1:11" ht="16.5" x14ac:dyDescent="0.25">
      <c r="K15" s="18"/>
    </row>
    <row r="16" spans="1:11" x14ac:dyDescent="0.25">
      <c r="K16" s="19"/>
    </row>
    <row r="17" spans="1:11" ht="49.5" x14ac:dyDescent="0.25">
      <c r="A17" s="13" t="s">
        <v>27</v>
      </c>
      <c r="B17" s="13" t="s">
        <v>28</v>
      </c>
      <c r="C17" s="13" t="s">
        <v>24</v>
      </c>
      <c r="D17" s="13" t="s">
        <v>26</v>
      </c>
      <c r="E17" s="13" t="s">
        <v>74</v>
      </c>
      <c r="F17" s="13" t="s">
        <v>25</v>
      </c>
      <c r="G17" s="13" t="s">
        <v>4</v>
      </c>
      <c r="H17" s="13" t="s">
        <v>5</v>
      </c>
      <c r="I17" s="13" t="s">
        <v>10</v>
      </c>
      <c r="J17" s="15" t="s">
        <v>7</v>
      </c>
      <c r="K17" s="14" t="s">
        <v>8</v>
      </c>
    </row>
    <row r="18" spans="1:11" ht="16.5" x14ac:dyDescent="0.25">
      <c r="A18" s="22" t="s">
        <v>29</v>
      </c>
      <c r="B18" s="7">
        <v>1064109238</v>
      </c>
      <c r="C18" s="6" t="s">
        <v>30</v>
      </c>
      <c r="D18" s="6">
        <v>1634</v>
      </c>
      <c r="E18" s="6" t="s">
        <v>3</v>
      </c>
      <c r="F18" s="8">
        <v>40756</v>
      </c>
      <c r="G18" s="9">
        <f ca="1">_xlfn.DAYS($G$1,F18)/365</f>
        <v>11.208219178082192</v>
      </c>
      <c r="H18" s="10">
        <v>10</v>
      </c>
      <c r="I18" s="10">
        <v>2011</v>
      </c>
      <c r="J18" s="10">
        <f>H18+I18</f>
        <v>2021</v>
      </c>
      <c r="K18" s="11">
        <v>230000</v>
      </c>
    </row>
    <row r="19" spans="1:11" ht="16.5" x14ac:dyDescent="0.25">
      <c r="A19" s="22" t="s">
        <v>31</v>
      </c>
      <c r="B19" s="7">
        <v>72053887</v>
      </c>
      <c r="C19" s="6" t="s">
        <v>9</v>
      </c>
      <c r="D19" s="6">
        <v>1631</v>
      </c>
      <c r="E19" s="6" t="s">
        <v>32</v>
      </c>
      <c r="F19" s="8">
        <v>40725</v>
      </c>
      <c r="G19" s="9">
        <f t="shared" ref="G19:G33" ca="1" si="2">_xlfn.DAYS($G$1,F19)/365</f>
        <v>11.293150684931506</v>
      </c>
      <c r="H19" s="10">
        <v>10</v>
      </c>
      <c r="I19" s="10">
        <v>2011</v>
      </c>
      <c r="J19" s="10">
        <f t="shared" ref="J19:J25" si="3">H19+I19</f>
        <v>2021</v>
      </c>
      <c r="K19" s="11">
        <v>230000</v>
      </c>
    </row>
    <row r="20" spans="1:11" ht="16.5" x14ac:dyDescent="0.25">
      <c r="A20" s="22" t="s">
        <v>33</v>
      </c>
      <c r="B20" s="7">
        <v>72225413</v>
      </c>
      <c r="C20" s="6" t="s">
        <v>15</v>
      </c>
      <c r="D20" s="6">
        <v>1618</v>
      </c>
      <c r="E20" s="6" t="s">
        <v>55</v>
      </c>
      <c r="F20" s="8">
        <v>40760</v>
      </c>
      <c r="G20" s="9">
        <f t="shared" ca="1" si="2"/>
        <v>11.197260273972603</v>
      </c>
      <c r="H20" s="10">
        <v>10</v>
      </c>
      <c r="I20" s="10">
        <v>2011</v>
      </c>
      <c r="J20" s="10">
        <f t="shared" si="3"/>
        <v>2021</v>
      </c>
      <c r="K20" s="11">
        <v>230000</v>
      </c>
    </row>
    <row r="21" spans="1:11" ht="16.5" x14ac:dyDescent="0.25">
      <c r="A21" s="22" t="s">
        <v>34</v>
      </c>
      <c r="B21" s="7">
        <v>72045393</v>
      </c>
      <c r="C21" s="6" t="s">
        <v>36</v>
      </c>
      <c r="D21" s="6">
        <v>1693</v>
      </c>
      <c r="E21" s="6" t="s">
        <v>35</v>
      </c>
      <c r="F21" s="8">
        <v>40725</v>
      </c>
      <c r="G21" s="9">
        <f t="shared" ca="1" si="2"/>
        <v>11.293150684931506</v>
      </c>
      <c r="H21" s="10">
        <v>10</v>
      </c>
      <c r="I21" s="10">
        <v>2011</v>
      </c>
      <c r="J21" s="10">
        <f t="shared" si="3"/>
        <v>2021</v>
      </c>
      <c r="K21" s="11">
        <v>230000</v>
      </c>
    </row>
    <row r="22" spans="1:11" ht="16.5" x14ac:dyDescent="0.25">
      <c r="A22" s="22" t="s">
        <v>37</v>
      </c>
      <c r="B22" s="7">
        <v>1048206369</v>
      </c>
      <c r="C22" s="6" t="s">
        <v>14</v>
      </c>
      <c r="D22" s="6">
        <v>1677</v>
      </c>
      <c r="E22" s="6" t="s">
        <v>38</v>
      </c>
      <c r="F22" s="8">
        <v>40725</v>
      </c>
      <c r="G22" s="9">
        <f t="shared" ca="1" si="2"/>
        <v>11.293150684931506</v>
      </c>
      <c r="H22" s="10">
        <v>10</v>
      </c>
      <c r="I22" s="10">
        <v>2011</v>
      </c>
      <c r="J22" s="10">
        <f t="shared" si="3"/>
        <v>2021</v>
      </c>
      <c r="K22" s="11">
        <v>230000</v>
      </c>
    </row>
    <row r="23" spans="1:11" ht="16.5" x14ac:dyDescent="0.25">
      <c r="A23" s="22" t="s">
        <v>39</v>
      </c>
      <c r="B23" s="7">
        <v>88284830</v>
      </c>
      <c r="C23" s="6" t="s">
        <v>0</v>
      </c>
      <c r="D23" s="6">
        <v>1634</v>
      </c>
      <c r="E23" s="6" t="s">
        <v>3</v>
      </c>
      <c r="F23" s="8">
        <v>40756</v>
      </c>
      <c r="G23" s="9">
        <f t="shared" ca="1" si="2"/>
        <v>11.208219178082192</v>
      </c>
      <c r="H23" s="10">
        <v>10</v>
      </c>
      <c r="I23" s="10">
        <v>2011</v>
      </c>
      <c r="J23" s="10">
        <f t="shared" si="3"/>
        <v>2021</v>
      </c>
      <c r="K23" s="11">
        <v>230000</v>
      </c>
    </row>
    <row r="24" spans="1:11" ht="16.5" x14ac:dyDescent="0.25">
      <c r="A24" s="22" t="s">
        <v>40</v>
      </c>
      <c r="B24" s="7">
        <v>78698370</v>
      </c>
      <c r="C24" s="6" t="s">
        <v>41</v>
      </c>
      <c r="D24" s="6">
        <v>1693</v>
      </c>
      <c r="E24" s="6" t="s">
        <v>35</v>
      </c>
      <c r="F24" s="8">
        <v>40725</v>
      </c>
      <c r="G24" s="9">
        <f t="shared" ca="1" si="2"/>
        <v>11.293150684931506</v>
      </c>
      <c r="H24" s="10">
        <v>10</v>
      </c>
      <c r="I24" s="10">
        <v>2011</v>
      </c>
      <c r="J24" s="10">
        <f t="shared" si="3"/>
        <v>2021</v>
      </c>
      <c r="K24" s="11">
        <v>230000</v>
      </c>
    </row>
    <row r="25" spans="1:11" ht="16.5" x14ac:dyDescent="0.25">
      <c r="A25" s="22" t="s">
        <v>42</v>
      </c>
      <c r="B25" s="7">
        <v>55224219</v>
      </c>
      <c r="C25" s="6" t="s">
        <v>43</v>
      </c>
      <c r="D25" s="6">
        <v>1694</v>
      </c>
      <c r="E25" s="6" t="s">
        <v>22</v>
      </c>
      <c r="F25" s="8">
        <v>40787</v>
      </c>
      <c r="G25" s="9">
        <f t="shared" ca="1" si="2"/>
        <v>11.123287671232877</v>
      </c>
      <c r="H25" s="10">
        <v>10</v>
      </c>
      <c r="I25" s="10">
        <v>2011</v>
      </c>
      <c r="J25" s="10">
        <f t="shared" si="3"/>
        <v>2021</v>
      </c>
      <c r="K25" s="11">
        <v>230000</v>
      </c>
    </row>
    <row r="26" spans="1:11" ht="16.5" x14ac:dyDescent="0.25">
      <c r="A26" s="22" t="s">
        <v>59</v>
      </c>
      <c r="B26" s="7">
        <v>91521926</v>
      </c>
      <c r="C26" s="6" t="s">
        <v>66</v>
      </c>
      <c r="D26" s="6">
        <v>163504</v>
      </c>
      <c r="E26" s="6" t="s">
        <v>71</v>
      </c>
      <c r="F26" s="8">
        <v>41030</v>
      </c>
      <c r="G26" s="9">
        <f t="shared" ca="1" si="2"/>
        <v>10.457534246575342</v>
      </c>
      <c r="H26" s="10">
        <v>10</v>
      </c>
      <c r="I26" s="10">
        <v>2012</v>
      </c>
      <c r="J26" s="10">
        <f>H26+I26</f>
        <v>2022</v>
      </c>
      <c r="K26" s="11">
        <v>230000</v>
      </c>
    </row>
    <row r="27" spans="1:11" ht="16.5" x14ac:dyDescent="0.25">
      <c r="A27" s="22" t="s">
        <v>60</v>
      </c>
      <c r="B27" s="7">
        <v>8799715</v>
      </c>
      <c r="C27" s="6" t="s">
        <v>30</v>
      </c>
      <c r="D27" s="6">
        <v>1639</v>
      </c>
      <c r="E27" s="6" t="s">
        <v>72</v>
      </c>
      <c r="F27" s="8">
        <v>41061</v>
      </c>
      <c r="G27" s="9">
        <f t="shared" ca="1" si="2"/>
        <v>10.372602739726027</v>
      </c>
      <c r="H27" s="10">
        <v>10</v>
      </c>
      <c r="I27" s="10">
        <v>2012</v>
      </c>
      <c r="J27" s="10">
        <f t="shared" ref="J27:J33" si="4">H27+I27</f>
        <v>2022</v>
      </c>
      <c r="K27" s="11">
        <v>230000</v>
      </c>
    </row>
    <row r="28" spans="1:11" ht="16.5" x14ac:dyDescent="0.25">
      <c r="A28" s="22" t="s">
        <v>61</v>
      </c>
      <c r="B28" s="7">
        <v>72199572</v>
      </c>
      <c r="C28" s="6" t="s">
        <v>67</v>
      </c>
      <c r="D28" s="6">
        <v>1693</v>
      </c>
      <c r="E28" s="6" t="s">
        <v>35</v>
      </c>
      <c r="F28" s="8">
        <v>41030</v>
      </c>
      <c r="G28" s="9">
        <f t="shared" ca="1" si="2"/>
        <v>10.457534246575342</v>
      </c>
      <c r="H28" s="10">
        <v>10</v>
      </c>
      <c r="I28" s="10">
        <v>2012</v>
      </c>
      <c r="J28" s="10">
        <f t="shared" si="4"/>
        <v>2022</v>
      </c>
      <c r="K28" s="11">
        <v>230000</v>
      </c>
    </row>
    <row r="29" spans="1:11" ht="16.5" x14ac:dyDescent="0.25">
      <c r="A29" s="22" t="s">
        <v>62</v>
      </c>
      <c r="B29" s="7">
        <v>17342935</v>
      </c>
      <c r="C29" s="6" t="s">
        <v>68</v>
      </c>
      <c r="D29" s="6">
        <v>1690</v>
      </c>
      <c r="E29" s="6" t="s">
        <v>73</v>
      </c>
      <c r="F29" s="8">
        <v>41018</v>
      </c>
      <c r="G29" s="9">
        <f t="shared" ca="1" si="2"/>
        <v>10.490410958904109</v>
      </c>
      <c r="H29" s="10">
        <v>10</v>
      </c>
      <c r="I29" s="10">
        <v>2012</v>
      </c>
      <c r="J29" s="10">
        <f>H29+I29</f>
        <v>2022</v>
      </c>
      <c r="K29" s="11">
        <v>230000</v>
      </c>
    </row>
    <row r="30" spans="1:11" ht="16.5" x14ac:dyDescent="0.25">
      <c r="A30" s="22" t="s">
        <v>63</v>
      </c>
      <c r="B30" s="7">
        <v>1061046130</v>
      </c>
      <c r="C30" s="6" t="s">
        <v>69</v>
      </c>
      <c r="D30" s="6">
        <v>163504</v>
      </c>
      <c r="E30" s="6" t="s">
        <v>71</v>
      </c>
      <c r="F30" s="8">
        <v>41091</v>
      </c>
      <c r="G30" s="9">
        <f t="shared" ca="1" si="2"/>
        <v>10.29041095890411</v>
      </c>
      <c r="H30" s="10">
        <v>10</v>
      </c>
      <c r="I30" s="10">
        <v>2012</v>
      </c>
      <c r="J30" s="10">
        <f t="shared" si="4"/>
        <v>2022</v>
      </c>
      <c r="K30" s="11">
        <v>230000</v>
      </c>
    </row>
    <row r="31" spans="1:11" ht="16.5" x14ac:dyDescent="0.25">
      <c r="A31" s="22" t="s">
        <v>64</v>
      </c>
      <c r="B31" s="7">
        <v>84454934</v>
      </c>
      <c r="C31" s="6" t="s">
        <v>0</v>
      </c>
      <c r="D31" s="6">
        <v>1634</v>
      </c>
      <c r="E31" s="6" t="s">
        <v>3</v>
      </c>
      <c r="F31" s="8">
        <v>41138</v>
      </c>
      <c r="G31" s="9">
        <f t="shared" ca="1" si="2"/>
        <v>10.161643835616438</v>
      </c>
      <c r="H31" s="10">
        <v>10</v>
      </c>
      <c r="I31" s="10">
        <v>2012</v>
      </c>
      <c r="J31" s="10">
        <f t="shared" si="4"/>
        <v>2022</v>
      </c>
      <c r="K31" s="11">
        <v>230000</v>
      </c>
    </row>
    <row r="32" spans="1:11" ht="16.5" x14ac:dyDescent="0.25">
      <c r="A32" s="22" t="s">
        <v>65</v>
      </c>
      <c r="B32" s="7">
        <v>46384484</v>
      </c>
      <c r="C32" s="6" t="s">
        <v>70</v>
      </c>
      <c r="D32" s="6">
        <v>1634</v>
      </c>
      <c r="E32" s="6" t="s">
        <v>3</v>
      </c>
      <c r="F32" s="8">
        <v>41219</v>
      </c>
      <c r="G32" s="9">
        <f t="shared" ca="1" si="2"/>
        <v>9.9397260273972599</v>
      </c>
      <c r="H32" s="10">
        <v>10</v>
      </c>
      <c r="I32" s="10">
        <v>2012</v>
      </c>
      <c r="J32" s="10">
        <f t="shared" si="4"/>
        <v>2022</v>
      </c>
      <c r="K32" s="11">
        <v>230000</v>
      </c>
    </row>
    <row r="33" spans="1:11" ht="16.5" x14ac:dyDescent="0.25">
      <c r="A33" s="22" t="s">
        <v>75</v>
      </c>
      <c r="B33" s="7" t="s">
        <v>76</v>
      </c>
      <c r="C33" s="6" t="s">
        <v>30</v>
      </c>
      <c r="D33" s="6">
        <v>1415</v>
      </c>
      <c r="E33" s="6" t="s">
        <v>44</v>
      </c>
      <c r="F33" s="8">
        <v>41247</v>
      </c>
      <c r="G33" s="21">
        <f t="shared" ca="1" si="2"/>
        <v>9.8630136986301373</v>
      </c>
      <c r="H33" s="6">
        <v>10</v>
      </c>
      <c r="I33" s="6">
        <v>2012</v>
      </c>
      <c r="J33" s="6">
        <f t="shared" si="4"/>
        <v>2022</v>
      </c>
      <c r="K33" s="11">
        <v>230000</v>
      </c>
    </row>
    <row r="34" spans="1:11" ht="16.5" x14ac:dyDescent="0.25">
      <c r="A34" s="12"/>
      <c r="C34" s="12"/>
      <c r="E34" s="12"/>
      <c r="F34" s="5"/>
      <c r="G34" s="20"/>
      <c r="H34" s="12"/>
      <c r="I34" s="12"/>
      <c r="K34" s="16">
        <f>SUM(K18:K33)</f>
        <v>3680000</v>
      </c>
    </row>
    <row r="35" spans="1:11" ht="16.5" x14ac:dyDescent="0.25">
      <c r="A35" s="12"/>
      <c r="C35" s="12"/>
      <c r="E35" s="12"/>
      <c r="F35" s="5"/>
      <c r="G35" s="20"/>
      <c r="H35" s="12"/>
      <c r="I35" s="12"/>
    </row>
    <row r="36" spans="1:11" ht="16.5" x14ac:dyDescent="0.25">
      <c r="A36" s="12"/>
      <c r="C36" s="12"/>
      <c r="E36" s="12"/>
      <c r="F36" s="5"/>
      <c r="G36" s="20"/>
      <c r="H36" s="12"/>
      <c r="I36" s="12"/>
      <c r="J36" s="12"/>
    </row>
    <row r="38" spans="1:11" ht="49.5" x14ac:dyDescent="0.25">
      <c r="A38" s="13" t="s">
        <v>27</v>
      </c>
      <c r="B38" s="13" t="s">
        <v>28</v>
      </c>
      <c r="C38" s="13" t="s">
        <v>24</v>
      </c>
      <c r="D38" s="13" t="s">
        <v>26</v>
      </c>
      <c r="E38" s="13" t="s">
        <v>74</v>
      </c>
      <c r="F38" s="13" t="s">
        <v>25</v>
      </c>
      <c r="G38" s="13" t="s">
        <v>4</v>
      </c>
      <c r="H38" s="13" t="s">
        <v>5</v>
      </c>
      <c r="I38" s="13" t="s">
        <v>10</v>
      </c>
      <c r="J38" s="15" t="s">
        <v>7</v>
      </c>
      <c r="K38" s="14" t="s">
        <v>8</v>
      </c>
    </row>
    <row r="39" spans="1:11" ht="16.5" x14ac:dyDescent="0.25">
      <c r="A39" s="22" t="s">
        <v>80</v>
      </c>
      <c r="B39" s="7">
        <v>12523280</v>
      </c>
      <c r="C39" s="6" t="s">
        <v>0</v>
      </c>
      <c r="D39" s="6">
        <v>1634</v>
      </c>
      <c r="E39" s="6" t="s">
        <v>3</v>
      </c>
      <c r="F39" s="8">
        <v>39146</v>
      </c>
      <c r="G39" s="9">
        <f t="shared" ref="G39:G42" ca="1" si="5">_xlfn.DAYS($G$1,F39)/365</f>
        <v>15.61917808219178</v>
      </c>
      <c r="H39" s="10">
        <v>15</v>
      </c>
      <c r="I39" s="10">
        <v>2007</v>
      </c>
      <c r="J39" s="10">
        <v>2022</v>
      </c>
      <c r="K39" s="11">
        <v>230000</v>
      </c>
    </row>
    <row r="40" spans="1:11" ht="16.5" x14ac:dyDescent="0.25">
      <c r="A40" s="22" t="s">
        <v>81</v>
      </c>
      <c r="B40" s="7">
        <v>84038453</v>
      </c>
      <c r="C40" s="6" t="s">
        <v>15</v>
      </c>
      <c r="D40" s="6">
        <v>1634</v>
      </c>
      <c r="E40" s="6" t="s">
        <v>3</v>
      </c>
      <c r="F40" s="8">
        <v>39430</v>
      </c>
      <c r="G40" s="9">
        <f t="shared" ca="1" si="5"/>
        <v>14.841095890410958</v>
      </c>
      <c r="H40" s="10">
        <v>15</v>
      </c>
      <c r="I40" s="10">
        <v>2007</v>
      </c>
      <c r="J40" s="10">
        <v>2022</v>
      </c>
      <c r="K40" s="11">
        <v>230000</v>
      </c>
    </row>
    <row r="41" spans="1:11" ht="16.5" x14ac:dyDescent="0.25">
      <c r="A41" s="22" t="s">
        <v>82</v>
      </c>
      <c r="B41" s="7">
        <v>6240341</v>
      </c>
      <c r="C41" s="6" t="s">
        <v>15</v>
      </c>
      <c r="D41" s="6">
        <v>1624</v>
      </c>
      <c r="E41" s="6" t="s">
        <v>13</v>
      </c>
      <c r="F41" s="8">
        <v>39182</v>
      </c>
      <c r="G41" s="9">
        <f t="shared" ca="1" si="5"/>
        <v>15.520547945205479</v>
      </c>
      <c r="H41" s="10">
        <v>15</v>
      </c>
      <c r="I41" s="10">
        <v>2007</v>
      </c>
      <c r="J41" s="10">
        <v>2022</v>
      </c>
      <c r="K41" s="11">
        <v>230000</v>
      </c>
    </row>
    <row r="42" spans="1:11" ht="16.5" x14ac:dyDescent="0.25">
      <c r="A42" s="22" t="s">
        <v>83</v>
      </c>
      <c r="B42" s="7">
        <v>84090281</v>
      </c>
      <c r="C42" s="6" t="s">
        <v>2</v>
      </c>
      <c r="D42" s="6">
        <v>1634</v>
      </c>
      <c r="E42" s="6" t="s">
        <v>3</v>
      </c>
      <c r="F42" s="8">
        <v>39183</v>
      </c>
      <c r="G42" s="9">
        <f t="shared" ca="1" si="5"/>
        <v>15.517808219178082</v>
      </c>
      <c r="H42" s="10">
        <v>15</v>
      </c>
      <c r="I42" s="10">
        <v>2007</v>
      </c>
      <c r="J42" s="10">
        <v>2022</v>
      </c>
      <c r="K42" s="11">
        <v>230000</v>
      </c>
    </row>
    <row r="43" spans="1:11" ht="16.5" x14ac:dyDescent="0.25">
      <c r="K43" s="16">
        <f>SUM(K39:K42)</f>
        <v>920000</v>
      </c>
    </row>
    <row r="46" spans="1:11" ht="16.5" x14ac:dyDescent="0.3">
      <c r="J46" s="17" t="s">
        <v>16</v>
      </c>
      <c r="K46" s="16">
        <f>K13+K34+K43</f>
        <v>6400000</v>
      </c>
    </row>
  </sheetData>
  <conditionalFormatting sqref="A3:A5 A18:A36">
    <cfRule type="expression" dxfId="1" priority="9">
      <formula>$Q3&gt;170</formula>
    </cfRule>
  </conditionalFormatting>
  <conditionalFormatting sqref="A39:A42">
    <cfRule type="expression" dxfId="0" priority="1">
      <formula>$Q39&gt;170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A3" sqref="A3:B10"/>
    </sheetView>
  </sheetViews>
  <sheetFormatPr baseColWidth="10" defaultRowHeight="15" x14ac:dyDescent="0.25"/>
  <cols>
    <col min="1" max="1" width="33.7109375" bestFit="1" customWidth="1"/>
    <col min="2" max="2" width="28" bestFit="1" customWidth="1"/>
  </cols>
  <sheetData>
    <row r="3" spans="1:2" x14ac:dyDescent="0.25">
      <c r="A3" s="1" t="s">
        <v>51</v>
      </c>
      <c r="B3" t="s">
        <v>12</v>
      </c>
    </row>
    <row r="4" spans="1:2" x14ac:dyDescent="0.25">
      <c r="A4" s="2" t="s">
        <v>45</v>
      </c>
      <c r="B4" s="3">
        <v>150000</v>
      </c>
    </row>
    <row r="5" spans="1:2" x14ac:dyDescent="0.25">
      <c r="A5" s="2" t="s">
        <v>17</v>
      </c>
      <c r="B5" s="3">
        <v>150000</v>
      </c>
    </row>
    <row r="6" spans="1:2" x14ac:dyDescent="0.25">
      <c r="A6" s="2" t="s">
        <v>18</v>
      </c>
      <c r="B6" s="3">
        <v>150000</v>
      </c>
    </row>
    <row r="7" spans="1:2" x14ac:dyDescent="0.25">
      <c r="A7" s="2" t="s">
        <v>20</v>
      </c>
      <c r="B7" s="3">
        <v>150000</v>
      </c>
    </row>
    <row r="8" spans="1:2" x14ac:dyDescent="0.25">
      <c r="A8" s="2" t="s">
        <v>21</v>
      </c>
      <c r="B8" s="3">
        <v>150000</v>
      </c>
    </row>
    <row r="9" spans="1:2" x14ac:dyDescent="0.25">
      <c r="A9" s="2" t="s">
        <v>46</v>
      </c>
      <c r="B9" s="3">
        <v>150000</v>
      </c>
    </row>
    <row r="10" spans="1:2" x14ac:dyDescent="0.25">
      <c r="A10" s="2" t="s">
        <v>6</v>
      </c>
      <c r="B10" s="3">
        <v>900000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Tablas</vt:lpstr>
      <vt:lpstr>Quinquenios 2021-2022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Marin, Maria</cp:lastModifiedBy>
  <dcterms:created xsi:type="dcterms:W3CDTF">2019-10-08T12:57:45Z</dcterms:created>
  <dcterms:modified xsi:type="dcterms:W3CDTF">2022-10-13T15:40:24Z</dcterms:modified>
</cp:coreProperties>
</file>